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3145" windowHeight="9975" activeTab="0"/>
  </bookViews>
  <sheets>
    <sheet name="Balans en VWrek  BCCN 2013" sheetId="1" r:id="rId1"/>
  </sheets>
  <definedNames/>
  <calcPr fullCalcOnLoad="1"/>
</workbook>
</file>

<file path=xl/comments1.xml><?xml version="1.0" encoding="utf-8"?>
<comments xmlns="http://schemas.openxmlformats.org/spreadsheetml/2006/main">
  <authors>
    <author>Lagerwaard</author>
  </authors>
  <commentList>
    <comment ref="C32" authorId="0">
      <text>
        <r>
          <rPr>
            <b/>
            <sz val="9"/>
            <rFont val="Tahoma"/>
            <family val="2"/>
          </rPr>
          <t>Lagerwaard:</t>
        </r>
        <r>
          <rPr>
            <sz val="9"/>
            <rFont val="Tahoma"/>
            <family val="2"/>
          </rPr>
          <t xml:space="preserve">
betreft:
van Amerongen 2238,39
landbouwbedrijf klein amerika 1676,41
stadegaard 6118,98
declaratie con mcgarry 500</t>
        </r>
      </text>
    </comment>
    <comment ref="B35" authorId="0">
      <text>
        <r>
          <rPr>
            <b/>
            <sz val="9"/>
            <rFont val="Tahoma"/>
            <family val="2"/>
          </rPr>
          <t>Lagerwaard:</t>
        </r>
        <r>
          <rPr>
            <sz val="9"/>
            <rFont val="Tahoma"/>
            <family val="2"/>
          </rPr>
          <t xml:space="preserve">
+€ 1300 credit balans voorziening</t>
        </r>
      </text>
    </comment>
    <comment ref="B50" authorId="0">
      <text>
        <r>
          <rPr>
            <b/>
            <sz val="9"/>
            <rFont val="Tahoma"/>
            <family val="2"/>
          </rPr>
          <t>Lagerwaard:</t>
        </r>
        <r>
          <rPr>
            <sz val="9"/>
            <rFont val="Tahoma"/>
            <family val="2"/>
          </rPr>
          <t xml:space="preserve">
verschil met jaarrekening 2011 € 5500 door boeking 31/12/ 2011 = 2/01/2012</t>
        </r>
      </text>
    </comment>
  </commentList>
</comments>
</file>

<file path=xl/sharedStrings.xml><?xml version="1.0" encoding="utf-8"?>
<sst xmlns="http://schemas.openxmlformats.org/spreadsheetml/2006/main" count="80" uniqueCount="62">
  <si>
    <t>Van de penningmeester</t>
  </si>
  <si>
    <t>Begroting</t>
  </si>
  <si>
    <t>Uitgaven</t>
  </si>
  <si>
    <t>Inkomsten</t>
  </si>
  <si>
    <t>Telefoon en internetkosten</t>
  </si>
  <si>
    <t>Ontvangsten advertenties</t>
  </si>
  <si>
    <t>Porto en transportkosten</t>
  </si>
  <si>
    <t>Ontvangsten contributies</t>
  </si>
  <si>
    <t>Administratiekosten</t>
  </si>
  <si>
    <t>Retour commissies regio</t>
  </si>
  <si>
    <t>Reiskosten</t>
  </si>
  <si>
    <t>Boekverschillen/alsnog geïnd</t>
  </si>
  <si>
    <t>Vergaderkosten</t>
  </si>
  <si>
    <t>Representatiekosten</t>
  </si>
  <si>
    <t>Verblijfskosten</t>
  </si>
  <si>
    <t>Verzekeringen</t>
  </si>
  <si>
    <t>Advertentiekosten</t>
  </si>
  <si>
    <t>Algemene kosten</t>
  </si>
  <si>
    <t>Bankkosten</t>
  </si>
  <si>
    <t>Bestuurskosten</t>
  </si>
  <si>
    <t>Contributies</t>
  </si>
  <si>
    <t>Juridische kosten</t>
  </si>
  <si>
    <t>Verenigingskosten</t>
  </si>
  <si>
    <t>Materiaalaanschaf/onderhoud</t>
  </si>
  <si>
    <t>Vraagposten: nog te betalen CSC 2012</t>
  </si>
  <si>
    <t>Resultaat</t>
  </si>
  <si>
    <t>___________</t>
  </si>
  <si>
    <t>__________</t>
  </si>
  <si>
    <t>Debet</t>
  </si>
  <si>
    <t>Credit</t>
  </si>
  <si>
    <t>Banksaldo betaalrekening ING</t>
  </si>
  <si>
    <t>Vermogen</t>
  </si>
  <si>
    <t>Spaarrekening ING</t>
  </si>
  <si>
    <t>Voorziening rasexamen 2010 CFH</t>
  </si>
  <si>
    <t>Banksaldo betaalrekening ledenadministratie ING</t>
  </si>
  <si>
    <t>Voorziening gezondheidsonderzoek CFH</t>
  </si>
  <si>
    <t>Vraagposten nog te betalen CSC</t>
  </si>
  <si>
    <t>Nog te ontvangen factuurbedragen advertenties</t>
  </si>
  <si>
    <t>Nog te betalen kosten CFH</t>
  </si>
  <si>
    <t>Nog te ontvangen contributies</t>
  </si>
  <si>
    <t>Vooruitontvangen keuringsdagen CFH</t>
  </si>
  <si>
    <t>_____________</t>
  </si>
  <si>
    <t>____________</t>
  </si>
  <si>
    <t>Balans en resultatenrekening BCCN 2013</t>
  </si>
  <si>
    <t>Resultatenrekening 2013</t>
  </si>
  <si>
    <t>Ontvangen rente</t>
  </si>
  <si>
    <t>Correctie nog te betalen CSC</t>
  </si>
  <si>
    <t>BCN drukwerkkosten/media primair</t>
  </si>
  <si>
    <t>BCN agenda 2014</t>
  </si>
  <si>
    <t>Oninbaar/ Afschrijving debiteuren/Diversen</t>
  </si>
  <si>
    <t xml:space="preserve">Nagekomen kosten CSC </t>
  </si>
  <si>
    <t>Bijdrage 2013: Cows-CSC</t>
  </si>
  <si>
    <t>Bijdrage 2013: Cows</t>
  </si>
  <si>
    <t xml:space="preserve">Bijdrage 2013: CFH </t>
  </si>
  <si>
    <t>Bijdrage 2013: CBCA</t>
  </si>
  <si>
    <t>________</t>
  </si>
  <si>
    <t>Balans 31 december 2013</t>
  </si>
  <si>
    <t>Nog te betalen BCN drukwerkkosten</t>
  </si>
  <si>
    <t>Vooruitontvangen contributies</t>
  </si>
  <si>
    <t xml:space="preserve">Hieronder volgt een overzicht van het resultaat en de vermogenstoestand over het jaar 2013. Daarnaast zijn in het overzicht opgenomen ter vergelijking de cijfers over de jaren 2011 en 2012 en de begrotingen over de jaren 2013 en 2014.  De resultaten van de Cows-, CBCA- en CFH-commissies zijn in afzonderlijke overzichten opgenomen. De activiteiten in 2013 hebben per saldo tot een positief resultaat van  € 22.656  geleid.  Na het grote negatieve resultaat van 2012 is de BCCN financieel weer op de goede weg. Het vermogen is gestegen tot bijna € 25.000. Het aansprekende positieve resultaat is boven verwachting. Dit is te danken aan de genomen maatregelen ter besparing van de kosten en aanpassingen van de bijdragen. Met name van invloed op het resultaat zijn de wijzigingen in de opzet van wedstrijden schapendrijven geweest. De intentie bestond om de bijdragen geleidelijk te minimaliseren zodat de Cows-commissie uiteindelijk kosten neutraal zou kunnen rondkomen. Echter, reeds in 2013 is gebleken dat er geen bijdragen meer noodzakelijk zijn geweest. Een compliment waard voor de Cows-commissie.
Vorig jaar is er een bedrag van € 10.533 onder vraagposten ten laste van het resultaat gebracht met betrekking tot nagekomen CSC-kosten. Noodzakelijk bleek hiervan een bedrag € 2.238 alsnog te betalen. Het verschil ad    € 8.295 is in 2013 als positieve bate in de jaarrekening verwerkt.
De gevormde voorzieningen voor het gezondheidsonderzoek en rasexamen CFH zijn nog niet aangesproken en blijven derhalve voor genoemde bedragen in de balans opgenomen.
Het ledenaantal is gedaald ten opzichte van het aantal ultimo 2012. Ongetwijfeld heeft de financiële crisis hier invloed op gehad. In 2013 zijn er 169 leden die hun lidmaatschap hebben opgezegd. Daartegenover staan de aanmeldingen van 73 nieuwe leden. Verder zijn er in 2014 tot op heden 20 nieuwe aanmeldingen. Al eerder gememoreerd, de inning van contributies blijft de nodige aandacht verdienen. De BCCN streeft er naar de contributies zoveel als mogelijk middels automatische incasso te innen. Dit jaar zijn deze contributies eind januari geïnd. De leden die geen machtiging hebben verstrekt en die hun contributie nog niet hebben betaald, ontvangen vanaf 1 maart 2014 een factuur. In deze factuur is een bedrag van € 10 voor kosten begrepen. Hier zijn de leden reeds eerder over geïnformeerd.
De begroting voor 2014 laat een voortzetting zien van een financieel gezonde BCCN waarbij er wederom een goed vooruitzicht is op een positief resultaat. 
</t>
  </si>
  <si>
    <t>Banksaldo betaalrekening CSC ING</t>
  </si>
  <si>
    <t>Nog te ontvangen advertentie-inkomsten Media Primair</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</si>
</sst>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00_-;[Red]&quot;€&quot;\ #,##0.00\-"/>
    <numFmt numFmtId="165" formatCode="d/mm/yy;@"/>
    <numFmt numFmtId="166" formatCode="&quot;€&quot;\ #,##0_-"/>
    <numFmt numFmtId="167" formatCode="0_ ;[Red]\-0\ "/>
    <numFmt numFmtId="168" formatCode="&quot;€&quot;\ #,##0.00"/>
  </numFmts>
  <fonts count="45">
    <font>
      <sz val="11"/>
      <color theme="1"/>
      <name val="Calibri"/>
      <family val="2"/>
    </font>
    <font>
      <sz val="11"/>
      <color indexed="8"/>
      <name val="Calibri"/>
      <family val="2"/>
    </font>
    <font>
      <b/>
      <u val="single"/>
      <sz val="18"/>
      <color indexed="8"/>
      <name val="Calibri"/>
      <family val="2"/>
    </font>
    <font>
      <b/>
      <u val="single"/>
      <sz val="16"/>
      <color indexed="8"/>
      <name val="Calibri"/>
      <family val="2"/>
    </font>
    <font>
      <u val="single"/>
      <sz val="11"/>
      <color indexed="8"/>
      <name val="Calibri"/>
      <family val="2"/>
    </font>
    <font>
      <sz val="36"/>
      <color indexed="8"/>
      <name val="Calibri"/>
      <family val="2"/>
    </font>
    <font>
      <sz val="18"/>
      <color indexed="8"/>
      <name val="Calibri"/>
      <family val="2"/>
    </font>
    <font>
      <b/>
      <sz val="9"/>
      <name val="Tahoma"/>
      <family val="2"/>
    </font>
    <font>
      <sz val="9"/>
      <name val="Tahoma"/>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Calibri"/>
      <family val="2"/>
    </font>
    <font>
      <u val="single"/>
      <sz val="11"/>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39">
    <xf numFmtId="0" fontId="0" fillId="0" borderId="0" xfId="0" applyFont="1" applyAlignment="1">
      <alignment/>
    </xf>
    <xf numFmtId="8" fontId="0" fillId="0" borderId="0" xfId="0" applyNumberFormat="1" applyAlignment="1">
      <alignment/>
    </xf>
    <xf numFmtId="0" fontId="0" fillId="0" borderId="0" xfId="0" applyAlignment="1">
      <alignment horizontal="right"/>
    </xf>
    <xf numFmtId="164" fontId="0" fillId="0" borderId="0" xfId="0" applyNumberFormat="1" applyAlignment="1">
      <alignment/>
    </xf>
    <xf numFmtId="164" fontId="3" fillId="0" borderId="0" xfId="0" applyNumberFormat="1" applyFont="1" applyAlignment="1">
      <alignment/>
    </xf>
    <xf numFmtId="166" fontId="0" fillId="0" borderId="0" xfId="0" applyNumberFormat="1" applyAlignment="1">
      <alignment/>
    </xf>
    <xf numFmtId="166" fontId="0" fillId="0" borderId="0" xfId="0" applyNumberFormat="1" applyFill="1" applyAlignment="1">
      <alignment/>
    </xf>
    <xf numFmtId="0" fontId="3" fillId="0" borderId="0" xfId="0" applyFont="1" applyAlignment="1">
      <alignment/>
    </xf>
    <xf numFmtId="1" fontId="0" fillId="0" borderId="0" xfId="0" applyNumberFormat="1" applyAlignment="1">
      <alignment/>
    </xf>
    <xf numFmtId="0" fontId="0" fillId="0" borderId="0" xfId="0" applyNumberFormat="1" applyAlignment="1">
      <alignment horizontal="left" wrapText="1"/>
    </xf>
    <xf numFmtId="1" fontId="3" fillId="0" borderId="0" xfId="0" applyNumberFormat="1" applyFont="1" applyAlignment="1">
      <alignment/>
    </xf>
    <xf numFmtId="6" fontId="0" fillId="0" borderId="0" xfId="0" applyNumberFormat="1" applyAlignment="1">
      <alignment/>
    </xf>
    <xf numFmtId="164" fontId="0" fillId="0" borderId="0" xfId="0" applyNumberFormat="1" applyAlignment="1">
      <alignment horizontal="right"/>
    </xf>
    <xf numFmtId="166" fontId="0" fillId="0" borderId="0" xfId="0" applyNumberFormat="1" applyAlignment="1">
      <alignment horizontal="right"/>
    </xf>
    <xf numFmtId="6" fontId="0" fillId="0" borderId="0" xfId="0" applyNumberFormat="1" applyFill="1" applyAlignment="1">
      <alignment/>
    </xf>
    <xf numFmtId="6" fontId="0" fillId="0" borderId="0" xfId="0" applyNumberFormat="1" applyAlignment="1">
      <alignment horizontal="right"/>
    </xf>
    <xf numFmtId="164" fontId="6" fillId="0" borderId="0" xfId="0" applyNumberFormat="1" applyFont="1" applyAlignment="1">
      <alignment/>
    </xf>
    <xf numFmtId="164" fontId="5" fillId="0" borderId="0" xfId="0" applyNumberFormat="1" applyFont="1" applyAlignment="1">
      <alignment/>
    </xf>
    <xf numFmtId="1" fontId="4" fillId="0" borderId="0" xfId="0" applyNumberFormat="1" applyFont="1" applyAlignment="1">
      <alignment/>
    </xf>
    <xf numFmtId="167" fontId="4" fillId="0" borderId="0" xfId="0" applyNumberFormat="1" applyFont="1" applyAlignment="1">
      <alignment/>
    </xf>
    <xf numFmtId="49" fontId="0" fillId="0" borderId="0" xfId="0" applyNumberFormat="1" applyFont="1" applyFill="1" applyAlignment="1">
      <alignment/>
    </xf>
    <xf numFmtId="49" fontId="42" fillId="0" borderId="0" xfId="0" applyNumberFormat="1" applyFont="1" applyAlignment="1">
      <alignment/>
    </xf>
    <xf numFmtId="1" fontId="43" fillId="0" borderId="0" xfId="0" applyNumberFormat="1" applyFont="1" applyAlignment="1">
      <alignment/>
    </xf>
    <xf numFmtId="8" fontId="0" fillId="0" borderId="0" xfId="0" applyNumberFormat="1" applyAlignment="1">
      <alignment horizontal="right"/>
    </xf>
    <xf numFmtId="6" fontId="0" fillId="0" borderId="0" xfId="0" applyNumberFormat="1" applyFill="1" applyAlignment="1">
      <alignment horizontal="right"/>
    </xf>
    <xf numFmtId="164" fontId="0" fillId="33" borderId="0" xfId="0" applyNumberFormat="1" applyFill="1" applyAlignment="1">
      <alignment horizontal="right"/>
    </xf>
    <xf numFmtId="1" fontId="4" fillId="33" borderId="0" xfId="0" applyNumberFormat="1" applyFont="1" applyFill="1" applyAlignment="1">
      <alignment/>
    </xf>
    <xf numFmtId="164" fontId="0" fillId="33" borderId="0" xfId="0" applyNumberFormat="1" applyFill="1" applyAlignment="1">
      <alignment/>
    </xf>
    <xf numFmtId="6" fontId="0" fillId="33" borderId="0" xfId="0" applyNumberFormat="1" applyFill="1" applyAlignment="1">
      <alignment/>
    </xf>
    <xf numFmtId="6" fontId="0" fillId="33" borderId="0" xfId="0" applyNumberFormat="1" applyFill="1" applyAlignment="1">
      <alignment horizontal="right"/>
    </xf>
    <xf numFmtId="164" fontId="4" fillId="33" borderId="0" xfId="0" applyNumberFormat="1" applyFont="1" applyFill="1" applyAlignment="1">
      <alignment/>
    </xf>
    <xf numFmtId="1" fontId="0" fillId="33" borderId="0" xfId="0" applyNumberFormat="1" applyFill="1" applyAlignment="1">
      <alignment/>
    </xf>
    <xf numFmtId="167" fontId="4" fillId="33" borderId="0" xfId="0" applyNumberFormat="1" applyFont="1" applyFill="1" applyAlignment="1">
      <alignment/>
    </xf>
    <xf numFmtId="166" fontId="0" fillId="33" borderId="0" xfId="0" applyNumberFormat="1" applyFill="1" applyAlignment="1">
      <alignment horizontal="right"/>
    </xf>
    <xf numFmtId="6" fontId="0" fillId="33" borderId="0" xfId="0" applyNumberFormat="1" applyFill="1" applyAlignment="1">
      <alignment/>
    </xf>
    <xf numFmtId="6" fontId="0" fillId="10" borderId="0" xfId="0" applyNumberFormat="1" applyFill="1" applyAlignment="1">
      <alignment/>
    </xf>
    <xf numFmtId="164" fontId="2" fillId="0" borderId="0" xfId="0" applyNumberFormat="1" applyFont="1" applyAlignment="1">
      <alignment/>
    </xf>
    <xf numFmtId="0" fontId="0" fillId="0" borderId="0" xfId="0" applyAlignment="1">
      <alignment/>
    </xf>
    <xf numFmtId="49" fontId="0" fillId="0" borderId="0" xfId="0" applyNumberFormat="1"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3"/>
  <sheetViews>
    <sheetView tabSelected="1" zoomScalePageLayoutView="0" workbookViewId="0" topLeftCell="A10">
      <selection activeCell="A43" sqref="A43"/>
    </sheetView>
  </sheetViews>
  <sheetFormatPr defaultColWidth="9.140625" defaultRowHeight="15"/>
  <cols>
    <col min="1" max="1" width="51.28125" style="3" bestFit="1" customWidth="1"/>
    <col min="2" max="2" width="13.7109375" style="3" bestFit="1" customWidth="1"/>
    <col min="3" max="4" width="12.00390625" style="3" bestFit="1" customWidth="1"/>
    <col min="5" max="5" width="12.00390625" style="3" customWidth="1"/>
    <col min="6" max="6" width="14.140625" style="3" bestFit="1" customWidth="1"/>
    <col min="7" max="7" width="37.57421875" style="3" bestFit="1" customWidth="1"/>
    <col min="8" max="8" width="12.00390625" style="3" bestFit="1" customWidth="1"/>
    <col min="9" max="9" width="14.421875" style="3" customWidth="1"/>
    <col min="10" max="10" width="13.140625" style="3" bestFit="1" customWidth="1"/>
    <col min="11" max="11" width="12.00390625" style="3" bestFit="1" customWidth="1"/>
    <col min="12" max="12" width="12.00390625" style="3" customWidth="1"/>
    <col min="13" max="13" width="13.140625" style="3" bestFit="1" customWidth="1"/>
    <col min="14" max="14" width="12.00390625" style="3" bestFit="1" customWidth="1"/>
    <col min="15" max="15" width="15.140625" style="3" customWidth="1"/>
    <col min="16" max="16" width="12.7109375" style="3" customWidth="1"/>
    <col min="17" max="17" width="11.28125" style="3" bestFit="1" customWidth="1"/>
    <col min="18" max="18" width="11.8515625" style="3" customWidth="1"/>
    <col min="19" max="19" width="10.57421875" style="3" customWidth="1"/>
    <col min="20" max="20" width="11.8515625" style="3" customWidth="1"/>
    <col min="21" max="23" width="10.57421875" style="3" customWidth="1"/>
    <col min="24" max="24" width="11.8515625" style="3" customWidth="1"/>
    <col min="25" max="25" width="10.57421875" style="3" customWidth="1"/>
    <col min="26" max="26" width="11.57421875" style="3" customWidth="1"/>
    <col min="27" max="27" width="10.57421875" style="3" customWidth="1"/>
    <col min="28" max="29" width="10.57421875" style="0" customWidth="1"/>
  </cols>
  <sheetData>
    <row r="1" ht="23.25">
      <c r="A1" s="16" t="s">
        <v>0</v>
      </c>
    </row>
    <row r="2" ht="23.25">
      <c r="A2" s="16"/>
    </row>
    <row r="3" ht="23.25">
      <c r="A3" s="16"/>
    </row>
    <row r="4" spans="1:4" ht="23.25">
      <c r="A4" s="36" t="s">
        <v>43</v>
      </c>
      <c r="B4" s="37"/>
      <c r="C4" s="37"/>
      <c r="D4" s="37"/>
    </row>
    <row r="5" ht="23.25">
      <c r="A5" s="16"/>
    </row>
    <row r="6" ht="10.5" customHeight="1">
      <c r="H6" s="17"/>
    </row>
    <row r="7" spans="1:16" s="21" customFormat="1" ht="236.25" customHeight="1">
      <c r="A7" s="38" t="s">
        <v>59</v>
      </c>
      <c r="B7" s="37"/>
      <c r="C7" s="37"/>
      <c r="D7" s="37"/>
      <c r="E7" s="37"/>
      <c r="F7" s="37"/>
      <c r="G7" s="37"/>
      <c r="H7" s="37"/>
      <c r="I7" s="37"/>
      <c r="J7" s="37"/>
      <c r="K7" s="20"/>
      <c r="L7" s="20"/>
      <c r="M7" s="20"/>
      <c r="N7" s="20"/>
      <c r="O7" s="20"/>
      <c r="P7" s="20"/>
    </row>
    <row r="8" spans="1:9" ht="23.25" customHeight="1">
      <c r="A8" s="9"/>
      <c r="B8" s="9"/>
      <c r="C8" s="9"/>
      <c r="D8" s="9"/>
      <c r="E8" s="9"/>
      <c r="F8" s="9"/>
      <c r="G8" s="9"/>
      <c r="H8" s="9"/>
      <c r="I8" s="9"/>
    </row>
    <row r="9" spans="1:27" ht="39.75" customHeight="1">
      <c r="A9" s="4" t="s">
        <v>44</v>
      </c>
      <c r="B9" s="12" t="s">
        <v>2</v>
      </c>
      <c r="C9" s="12" t="s">
        <v>2</v>
      </c>
      <c r="D9" s="12" t="s">
        <v>1</v>
      </c>
      <c r="E9" s="25" t="s">
        <v>2</v>
      </c>
      <c r="F9" s="12" t="s">
        <v>1</v>
      </c>
      <c r="G9" s="12"/>
      <c r="H9" s="12" t="s">
        <v>3</v>
      </c>
      <c r="I9" s="12" t="s">
        <v>3</v>
      </c>
      <c r="J9" s="12" t="s">
        <v>1</v>
      </c>
      <c r="K9" s="30" t="s">
        <v>3</v>
      </c>
      <c r="L9" s="3" t="s">
        <v>1</v>
      </c>
      <c r="X9"/>
      <c r="Y9"/>
      <c r="Z9"/>
      <c r="AA9"/>
    </row>
    <row r="10" spans="1:12" s="8" customFormat="1" ht="21">
      <c r="A10" s="10"/>
      <c r="B10" s="18">
        <v>2011</v>
      </c>
      <c r="C10" s="22">
        <v>2012</v>
      </c>
      <c r="D10" s="18">
        <v>2013</v>
      </c>
      <c r="E10" s="26">
        <v>2013</v>
      </c>
      <c r="F10" s="18">
        <v>2014</v>
      </c>
      <c r="H10" s="18">
        <v>2011</v>
      </c>
      <c r="I10" s="22">
        <v>2012</v>
      </c>
      <c r="J10" s="18">
        <v>2013</v>
      </c>
      <c r="K10" s="31">
        <v>2013</v>
      </c>
      <c r="L10" s="8">
        <v>2014</v>
      </c>
    </row>
    <row r="11" spans="5:27" ht="15">
      <c r="E11" s="27"/>
      <c r="K11" s="27"/>
      <c r="W11"/>
      <c r="X11"/>
      <c r="Y11"/>
      <c r="Z11"/>
      <c r="AA11"/>
    </row>
    <row r="12" spans="1:27" ht="15">
      <c r="A12" s="3" t="s">
        <v>4</v>
      </c>
      <c r="B12" s="11">
        <v>1135.47</v>
      </c>
      <c r="C12" s="11">
        <v>454.18</v>
      </c>
      <c r="D12" s="11">
        <v>500</v>
      </c>
      <c r="E12" s="28">
        <v>623.97</v>
      </c>
      <c r="F12" s="11">
        <v>600</v>
      </c>
      <c r="G12" s="1" t="s">
        <v>5</v>
      </c>
      <c r="H12" s="11">
        <v>6919.82</v>
      </c>
      <c r="I12" s="11">
        <v>4733.99</v>
      </c>
      <c r="J12" s="11">
        <v>2000</v>
      </c>
      <c r="K12" s="28">
        <v>1166.79</v>
      </c>
      <c r="L12" s="11">
        <v>1200</v>
      </c>
      <c r="M12" s="5"/>
      <c r="W12"/>
      <c r="X12"/>
      <c r="Y12"/>
      <c r="Z12"/>
      <c r="AA12"/>
    </row>
    <row r="13" spans="1:27" ht="15">
      <c r="A13" s="3" t="s">
        <v>6</v>
      </c>
      <c r="B13" s="11">
        <v>1166.14</v>
      </c>
      <c r="C13" s="11">
        <v>913.3</v>
      </c>
      <c r="D13" s="11">
        <v>750</v>
      </c>
      <c r="E13" s="28">
        <v>773.69</v>
      </c>
      <c r="F13" s="11">
        <v>800</v>
      </c>
      <c r="G13" s="1" t="s">
        <v>7</v>
      </c>
      <c r="H13" s="11">
        <v>52439.71</v>
      </c>
      <c r="I13" s="11">
        <v>49907.35</v>
      </c>
      <c r="J13" s="11">
        <v>47000</v>
      </c>
      <c r="K13" s="28">
        <v>46157.35</v>
      </c>
      <c r="L13" s="11">
        <v>44000</v>
      </c>
      <c r="M13" s="5"/>
      <c r="W13"/>
      <c r="X13"/>
      <c r="Y13"/>
      <c r="Z13"/>
      <c r="AA13"/>
    </row>
    <row r="14" spans="1:27" ht="15">
      <c r="A14" s="3" t="s">
        <v>8</v>
      </c>
      <c r="B14" s="11">
        <v>765.4</v>
      </c>
      <c r="C14" s="11">
        <v>387.96</v>
      </c>
      <c r="D14" s="11">
        <v>500</v>
      </c>
      <c r="E14" s="28">
        <f>172.35+25</f>
        <v>197.35</v>
      </c>
      <c r="F14" s="11">
        <v>600</v>
      </c>
      <c r="G14" s="3" t="s">
        <v>45</v>
      </c>
      <c r="H14" s="11"/>
      <c r="I14" s="11"/>
      <c r="J14" s="11"/>
      <c r="K14" s="28">
        <v>466.31</v>
      </c>
      <c r="L14" s="11">
        <v>400</v>
      </c>
      <c r="M14" s="5"/>
      <c r="N14" s="5"/>
      <c r="W14"/>
      <c r="X14"/>
      <c r="Y14"/>
      <c r="Z14"/>
      <c r="AA14"/>
    </row>
    <row r="15" spans="1:27" ht="15">
      <c r="A15" s="3" t="s">
        <v>10</v>
      </c>
      <c r="B15" s="11">
        <v>1042.16</v>
      </c>
      <c r="C15" s="11">
        <v>293.74</v>
      </c>
      <c r="D15" s="11">
        <v>750</v>
      </c>
      <c r="E15" s="28">
        <v>619.9</v>
      </c>
      <c r="F15" s="11">
        <v>750</v>
      </c>
      <c r="G15" s="1" t="s">
        <v>9</v>
      </c>
      <c r="H15" s="11">
        <v>258.51</v>
      </c>
      <c r="I15" s="11">
        <v>0</v>
      </c>
      <c r="J15" s="11">
        <v>0</v>
      </c>
      <c r="K15" s="28">
        <v>0</v>
      </c>
      <c r="L15" s="11">
        <v>0</v>
      </c>
      <c r="M15" s="5"/>
      <c r="N15" s="5"/>
      <c r="W15"/>
      <c r="X15"/>
      <c r="Y15"/>
      <c r="Z15"/>
      <c r="AA15"/>
    </row>
    <row r="16" spans="1:27" ht="15">
      <c r="A16" s="3" t="s">
        <v>12</v>
      </c>
      <c r="B16" s="11">
        <v>817.83</v>
      </c>
      <c r="C16" s="11">
        <v>1488.89</v>
      </c>
      <c r="D16" s="11">
        <v>750</v>
      </c>
      <c r="E16" s="28">
        <v>674.62</v>
      </c>
      <c r="F16" s="11">
        <v>750</v>
      </c>
      <c r="G16" s="1" t="s">
        <v>11</v>
      </c>
      <c r="H16" s="11">
        <v>0</v>
      </c>
      <c r="I16" s="11">
        <v>237.63</v>
      </c>
      <c r="J16" s="11">
        <v>0</v>
      </c>
      <c r="K16" s="28">
        <v>0</v>
      </c>
      <c r="L16" s="11">
        <v>0</v>
      </c>
      <c r="M16" s="5"/>
      <c r="N16" s="5"/>
      <c r="W16"/>
      <c r="X16"/>
      <c r="Y16"/>
      <c r="Z16"/>
      <c r="AA16"/>
    </row>
    <row r="17" spans="1:27" ht="15">
      <c r="A17" s="3" t="s">
        <v>13</v>
      </c>
      <c r="B17" s="11">
        <v>0</v>
      </c>
      <c r="C17" s="11">
        <v>0</v>
      </c>
      <c r="D17" s="11">
        <v>0</v>
      </c>
      <c r="E17" s="28">
        <v>559.91</v>
      </c>
      <c r="F17" s="11">
        <v>500</v>
      </c>
      <c r="G17" s="1" t="s">
        <v>46</v>
      </c>
      <c r="H17" s="11"/>
      <c r="I17" s="11"/>
      <c r="J17" s="11"/>
      <c r="K17" s="28">
        <v>8295.39</v>
      </c>
      <c r="L17" s="11">
        <v>0</v>
      </c>
      <c r="M17" s="5"/>
      <c r="N17" s="5"/>
      <c r="W17"/>
      <c r="X17"/>
      <c r="Y17"/>
      <c r="Z17"/>
      <c r="AA17"/>
    </row>
    <row r="18" spans="1:27" ht="15">
      <c r="A18" s="3" t="s">
        <v>14</v>
      </c>
      <c r="B18" s="11">
        <v>957.55</v>
      </c>
      <c r="C18" s="11">
        <v>16.3</v>
      </c>
      <c r="D18" s="11">
        <v>500</v>
      </c>
      <c r="E18" s="28">
        <v>0</v>
      </c>
      <c r="F18" s="11">
        <v>0</v>
      </c>
      <c r="G18" s="1"/>
      <c r="H18" s="11"/>
      <c r="I18" s="11"/>
      <c r="J18" s="11"/>
      <c r="K18" s="28"/>
      <c r="L18" s="11"/>
      <c r="M18" s="5"/>
      <c r="N18" s="5"/>
      <c r="W18"/>
      <c r="X18"/>
      <c r="Y18"/>
      <c r="Z18"/>
      <c r="AA18"/>
    </row>
    <row r="19" spans="1:27" ht="15">
      <c r="A19" s="3" t="s">
        <v>15</v>
      </c>
      <c r="B19" s="11">
        <v>666.5</v>
      </c>
      <c r="C19" s="11">
        <v>219.11</v>
      </c>
      <c r="D19" s="11">
        <v>600</v>
      </c>
      <c r="E19" s="28">
        <v>527.44</v>
      </c>
      <c r="F19" s="11">
        <v>600</v>
      </c>
      <c r="G19" s="1"/>
      <c r="H19" s="11"/>
      <c r="I19" s="11"/>
      <c r="J19" s="11"/>
      <c r="K19" s="28"/>
      <c r="L19" s="11"/>
      <c r="M19" s="5"/>
      <c r="N19" s="5"/>
      <c r="W19"/>
      <c r="X19"/>
      <c r="Y19"/>
      <c r="Z19"/>
      <c r="AA19"/>
    </row>
    <row r="20" spans="1:27" ht="15">
      <c r="A20" s="3" t="s">
        <v>16</v>
      </c>
      <c r="B20" s="11">
        <v>523.6</v>
      </c>
      <c r="C20" s="11">
        <v>495.21</v>
      </c>
      <c r="D20" s="11">
        <v>500</v>
      </c>
      <c r="E20" s="28">
        <v>188.76</v>
      </c>
      <c r="F20" s="11">
        <v>200</v>
      </c>
      <c r="G20" s="1"/>
      <c r="H20" s="11"/>
      <c r="I20" s="11"/>
      <c r="J20" s="11"/>
      <c r="K20" s="28"/>
      <c r="L20" s="11"/>
      <c r="M20" s="5"/>
      <c r="N20" s="5"/>
      <c r="W20"/>
      <c r="X20"/>
      <c r="Y20"/>
      <c r="Z20"/>
      <c r="AA20"/>
    </row>
    <row r="21" spans="1:27" ht="15">
      <c r="A21" s="3" t="s">
        <v>17</v>
      </c>
      <c r="B21" s="11">
        <v>53.28</v>
      </c>
      <c r="C21" s="11">
        <v>158.28</v>
      </c>
      <c r="D21" s="11">
        <v>500</v>
      </c>
      <c r="E21" s="28">
        <v>0</v>
      </c>
      <c r="F21" s="11">
        <v>500</v>
      </c>
      <c r="G21" s="1"/>
      <c r="H21" s="11"/>
      <c r="I21" s="11"/>
      <c r="J21" s="11"/>
      <c r="K21" s="28"/>
      <c r="L21" s="11"/>
      <c r="M21" s="5"/>
      <c r="N21" s="5"/>
      <c r="W21"/>
      <c r="X21"/>
      <c r="Y21"/>
      <c r="Z21"/>
      <c r="AA21"/>
    </row>
    <row r="22" spans="1:27" ht="15">
      <c r="A22" s="3" t="s">
        <v>18</v>
      </c>
      <c r="B22" s="11">
        <v>109.87</v>
      </c>
      <c r="C22" s="11">
        <v>135.85</v>
      </c>
      <c r="D22" s="11">
        <v>200</v>
      </c>
      <c r="E22" s="28">
        <f>112.67+243.66</f>
        <v>356.33</v>
      </c>
      <c r="F22" s="11">
        <v>500</v>
      </c>
      <c r="G22" s="1"/>
      <c r="H22" s="11"/>
      <c r="I22" s="11"/>
      <c r="J22" s="11"/>
      <c r="K22" s="28"/>
      <c r="L22" s="11"/>
      <c r="M22" s="5"/>
      <c r="N22" s="5"/>
      <c r="W22"/>
      <c r="X22"/>
      <c r="Y22"/>
      <c r="Z22"/>
      <c r="AA22"/>
    </row>
    <row r="23" spans="1:27" ht="15">
      <c r="A23" s="3" t="s">
        <v>19</v>
      </c>
      <c r="B23" s="11">
        <v>109.39</v>
      </c>
      <c r="C23" s="11">
        <v>600.52</v>
      </c>
      <c r="D23" s="11">
        <v>500</v>
      </c>
      <c r="E23" s="28">
        <v>0</v>
      </c>
      <c r="F23" s="11">
        <v>500</v>
      </c>
      <c r="G23" s="1"/>
      <c r="H23" s="11"/>
      <c r="I23" s="11"/>
      <c r="J23" s="11"/>
      <c r="K23" s="28"/>
      <c r="L23" s="11"/>
      <c r="M23" s="5"/>
      <c r="N23" s="5"/>
      <c r="W23"/>
      <c r="X23"/>
      <c r="Y23"/>
      <c r="Z23"/>
      <c r="AA23"/>
    </row>
    <row r="24" spans="1:27" ht="15">
      <c r="A24" s="3" t="s">
        <v>20</v>
      </c>
      <c r="B24" s="11">
        <v>2516.01</v>
      </c>
      <c r="C24" s="11">
        <v>2360.07</v>
      </c>
      <c r="D24" s="11">
        <v>2500</v>
      </c>
      <c r="E24" s="28">
        <v>2342.27</v>
      </c>
      <c r="F24" s="11">
        <v>2500</v>
      </c>
      <c r="G24" s="1"/>
      <c r="H24" s="11"/>
      <c r="I24" s="11"/>
      <c r="J24" s="11"/>
      <c r="K24" s="28"/>
      <c r="L24" s="11"/>
      <c r="M24" s="5"/>
      <c r="N24" s="5"/>
      <c r="W24"/>
      <c r="X24"/>
      <c r="Y24"/>
      <c r="Z24"/>
      <c r="AA24"/>
    </row>
    <row r="25" spans="1:27" ht="15">
      <c r="A25" s="3" t="s">
        <v>21</v>
      </c>
      <c r="B25" s="11">
        <v>0</v>
      </c>
      <c r="C25" s="11">
        <v>0</v>
      </c>
      <c r="D25" s="11">
        <v>1500</v>
      </c>
      <c r="E25" s="28">
        <v>1588.14</v>
      </c>
      <c r="F25" s="11">
        <v>0</v>
      </c>
      <c r="G25" s="1"/>
      <c r="H25" s="11"/>
      <c r="I25" s="11"/>
      <c r="J25" s="11"/>
      <c r="K25" s="28"/>
      <c r="L25" s="11"/>
      <c r="M25" s="5"/>
      <c r="N25" s="5"/>
      <c r="W25"/>
      <c r="X25"/>
      <c r="Y25"/>
      <c r="Z25"/>
      <c r="AA25"/>
    </row>
    <row r="26" spans="1:27" ht="15">
      <c r="A26" s="3" t="s">
        <v>22</v>
      </c>
      <c r="B26" s="11">
        <v>365</v>
      </c>
      <c r="C26" s="11">
        <v>4751</v>
      </c>
      <c r="D26" s="11">
        <v>500</v>
      </c>
      <c r="E26" s="28">
        <v>0</v>
      </c>
      <c r="F26" s="11">
        <v>500</v>
      </c>
      <c r="G26" s="1"/>
      <c r="H26" s="11"/>
      <c r="I26" s="11"/>
      <c r="J26" s="11"/>
      <c r="K26" s="28"/>
      <c r="L26" s="11"/>
      <c r="M26" s="5"/>
      <c r="N26" s="5"/>
      <c r="W26"/>
      <c r="X26"/>
      <c r="Y26"/>
      <c r="Z26"/>
      <c r="AA26"/>
    </row>
    <row r="27" spans="1:27" ht="15">
      <c r="A27" s="3" t="s">
        <v>23</v>
      </c>
      <c r="B27" s="11">
        <v>0</v>
      </c>
      <c r="C27" s="11">
        <v>0</v>
      </c>
      <c r="D27" s="11">
        <v>0</v>
      </c>
      <c r="E27" s="28">
        <v>0</v>
      </c>
      <c r="F27" s="11">
        <v>500</v>
      </c>
      <c r="G27" s="1"/>
      <c r="H27" s="11"/>
      <c r="I27" s="11"/>
      <c r="J27" s="11"/>
      <c r="K27" s="28"/>
      <c r="L27" s="11"/>
      <c r="M27" s="5"/>
      <c r="N27" s="5"/>
      <c r="W27"/>
      <c r="X27"/>
      <c r="Y27"/>
      <c r="Z27"/>
      <c r="AA27"/>
    </row>
    <row r="28" spans="1:27" ht="15">
      <c r="A28" s="3" t="s">
        <v>47</v>
      </c>
      <c r="B28" s="11">
        <v>23605.01</v>
      </c>
      <c r="C28" s="11">
        <v>19902.98</v>
      </c>
      <c r="D28" s="11">
        <v>19000</v>
      </c>
      <c r="E28" s="28">
        <f>16750.34+4465.21-602.41</f>
        <v>20613.14</v>
      </c>
      <c r="F28" s="11">
        <v>18000</v>
      </c>
      <c r="G28" s="1"/>
      <c r="H28" s="11"/>
      <c r="I28" s="11"/>
      <c r="J28" s="11"/>
      <c r="K28" s="28"/>
      <c r="L28" s="11"/>
      <c r="M28" s="5"/>
      <c r="N28" s="5"/>
      <c r="W28"/>
      <c r="X28"/>
      <c r="Y28"/>
      <c r="Z28"/>
      <c r="AA28"/>
    </row>
    <row r="29" spans="1:27" ht="15">
      <c r="A29" s="3" t="s">
        <v>48</v>
      </c>
      <c r="B29" s="11"/>
      <c r="C29" s="11"/>
      <c r="D29" s="11"/>
      <c r="E29" s="28">
        <v>1815.61</v>
      </c>
      <c r="F29" s="11"/>
      <c r="G29" s="1"/>
      <c r="H29" s="11"/>
      <c r="I29" s="11"/>
      <c r="J29" s="11"/>
      <c r="K29" s="28"/>
      <c r="L29" s="11"/>
      <c r="M29" s="5"/>
      <c r="N29" s="5"/>
      <c r="W29"/>
      <c r="X29"/>
      <c r="Y29"/>
      <c r="Z29"/>
      <c r="AA29"/>
    </row>
    <row r="30" spans="1:27" ht="15">
      <c r="A30" s="3" t="s">
        <v>49</v>
      </c>
      <c r="B30" s="11">
        <f>37.51-9.3</f>
        <v>28.209999999999997</v>
      </c>
      <c r="C30" s="11">
        <v>0</v>
      </c>
      <c r="D30" s="11">
        <v>0</v>
      </c>
      <c r="E30" s="28">
        <v>64</v>
      </c>
      <c r="F30" s="11">
        <v>0</v>
      </c>
      <c r="G30" s="1"/>
      <c r="H30" s="11"/>
      <c r="I30" s="11"/>
      <c r="J30" s="11"/>
      <c r="K30" s="28"/>
      <c r="L30" s="11"/>
      <c r="M30" s="5"/>
      <c r="N30" s="5"/>
      <c r="W30"/>
      <c r="X30"/>
      <c r="Y30"/>
      <c r="Z30"/>
      <c r="AA30"/>
    </row>
    <row r="31" spans="1:27" ht="15">
      <c r="A31" s="3" t="s">
        <v>50</v>
      </c>
      <c r="B31" s="11">
        <v>4000</v>
      </c>
      <c r="C31" s="11">
        <f>46006.89-4500</f>
        <v>41506.89</v>
      </c>
      <c r="D31" s="11">
        <v>0</v>
      </c>
      <c r="E31" s="28">
        <v>484.88</v>
      </c>
      <c r="F31" s="11">
        <v>0</v>
      </c>
      <c r="G31" s="1"/>
      <c r="H31" s="11"/>
      <c r="I31" s="11"/>
      <c r="J31" s="11"/>
      <c r="K31" s="28"/>
      <c r="L31" s="11"/>
      <c r="M31" s="5"/>
      <c r="N31" s="5"/>
      <c r="W31"/>
      <c r="X31"/>
      <c r="Y31"/>
      <c r="Z31"/>
      <c r="AA31"/>
    </row>
    <row r="32" spans="1:27" ht="15">
      <c r="A32" s="3" t="s">
        <v>24</v>
      </c>
      <c r="B32" s="11"/>
      <c r="C32" s="11">
        <v>10533.78</v>
      </c>
      <c r="D32" s="11"/>
      <c r="E32" s="28"/>
      <c r="F32" s="11">
        <v>0</v>
      </c>
      <c r="G32" s="1"/>
      <c r="H32" s="11"/>
      <c r="I32" s="11"/>
      <c r="J32" s="11"/>
      <c r="K32" s="28"/>
      <c r="L32" s="11"/>
      <c r="M32" s="5"/>
      <c r="N32" s="5"/>
      <c r="W32"/>
      <c r="X32"/>
      <c r="Y32"/>
      <c r="Z32"/>
      <c r="AA32"/>
    </row>
    <row r="33" spans="1:27" ht="15">
      <c r="A33" s="3" t="s">
        <v>51</v>
      </c>
      <c r="B33" s="11"/>
      <c r="C33" s="11">
        <v>4500</v>
      </c>
      <c r="D33" s="11">
        <v>2000</v>
      </c>
      <c r="E33" s="28">
        <v>0</v>
      </c>
      <c r="F33" s="11">
        <v>2000</v>
      </c>
      <c r="G33" s="1"/>
      <c r="H33" s="11"/>
      <c r="I33" s="11"/>
      <c r="J33" s="11"/>
      <c r="K33" s="28"/>
      <c r="L33" s="11"/>
      <c r="M33" s="5"/>
      <c r="N33" s="5"/>
      <c r="W33"/>
      <c r="X33"/>
      <c r="Y33"/>
      <c r="Z33"/>
      <c r="AA33"/>
    </row>
    <row r="34" spans="1:27" ht="15">
      <c r="A34" s="3" t="s">
        <v>52</v>
      </c>
      <c r="B34" s="11">
        <v>9000</v>
      </c>
      <c r="C34" s="11">
        <v>6323</v>
      </c>
      <c r="D34" s="11">
        <v>4000</v>
      </c>
      <c r="E34" s="28">
        <v>0</v>
      </c>
      <c r="F34" s="11">
        <v>2000</v>
      </c>
      <c r="G34" s="1"/>
      <c r="H34" s="11"/>
      <c r="I34" s="11"/>
      <c r="J34" s="11"/>
      <c r="K34" s="28"/>
      <c r="L34" s="11"/>
      <c r="M34" s="5"/>
      <c r="N34" s="5"/>
      <c r="W34"/>
      <c r="X34"/>
      <c r="Y34"/>
      <c r="Z34"/>
      <c r="AA34"/>
    </row>
    <row r="35" spans="1:27" ht="15">
      <c r="A35" s="3" t="s">
        <v>53</v>
      </c>
      <c r="B35" s="11">
        <v>2300</v>
      </c>
      <c r="C35" s="11">
        <v>2500</v>
      </c>
      <c r="D35" s="11">
        <v>2465</v>
      </c>
      <c r="E35" s="28">
        <v>1000</v>
      </c>
      <c r="F35" s="11">
        <v>2000</v>
      </c>
      <c r="G35" s="1"/>
      <c r="H35" s="11"/>
      <c r="I35" s="11"/>
      <c r="J35" s="11"/>
      <c r="K35" s="28"/>
      <c r="L35" s="11"/>
      <c r="M35" s="5"/>
      <c r="N35" s="5"/>
      <c r="W35"/>
      <c r="X35"/>
      <c r="Y35"/>
      <c r="Z35"/>
      <c r="AA35"/>
    </row>
    <row r="36" spans="1:27" ht="15">
      <c r="A36" s="3" t="s">
        <v>54</v>
      </c>
      <c r="B36" s="11">
        <v>0</v>
      </c>
      <c r="C36" s="11">
        <v>1000</v>
      </c>
      <c r="D36" s="11">
        <v>2000</v>
      </c>
      <c r="E36" s="28">
        <v>1000</v>
      </c>
      <c r="F36" s="11">
        <v>2000</v>
      </c>
      <c r="G36" s="1"/>
      <c r="H36" s="11"/>
      <c r="I36" s="11"/>
      <c r="J36" s="11"/>
      <c r="K36" s="28"/>
      <c r="L36" s="11"/>
      <c r="M36" s="5"/>
      <c r="N36" s="6"/>
      <c r="W36"/>
      <c r="X36"/>
      <c r="Y36"/>
      <c r="Z36"/>
      <c r="AA36"/>
    </row>
    <row r="37" spans="1:27" ht="15">
      <c r="A37" s="3" t="s">
        <v>25</v>
      </c>
      <c r="B37" s="14">
        <v>10456.62</v>
      </c>
      <c r="C37" s="14">
        <f>C40-SUM(C12:C36)</f>
        <v>-43662.090000000004</v>
      </c>
      <c r="D37" s="14">
        <f>D40-SUM(D12:D36)</f>
        <v>8985</v>
      </c>
      <c r="E37" s="35">
        <f>E40-SUM(E12:E36)</f>
        <v>22655.83</v>
      </c>
      <c r="F37" s="14">
        <f>F40-SUM(F12:F36)</f>
        <v>9800</v>
      </c>
      <c r="G37" s="1"/>
      <c r="H37" s="14"/>
      <c r="I37" s="11"/>
      <c r="J37" s="11"/>
      <c r="K37" s="28"/>
      <c r="L37" s="11"/>
      <c r="M37" s="5"/>
      <c r="N37" s="5"/>
      <c r="W37"/>
      <c r="X37"/>
      <c r="Y37"/>
      <c r="Z37"/>
      <c r="AA37"/>
    </row>
    <row r="38" spans="1:22" s="2" customFormat="1" ht="15">
      <c r="A38" s="12"/>
      <c r="B38" s="15" t="s">
        <v>26</v>
      </c>
      <c r="C38" s="15" t="s">
        <v>27</v>
      </c>
      <c r="D38" s="24" t="s">
        <v>26</v>
      </c>
      <c r="E38" s="29" t="s">
        <v>27</v>
      </c>
      <c r="F38" s="24" t="s">
        <v>27</v>
      </c>
      <c r="G38" s="23"/>
      <c r="H38" s="15" t="s">
        <v>26</v>
      </c>
      <c r="I38" s="15" t="s">
        <v>26</v>
      </c>
      <c r="J38" s="15" t="s">
        <v>26</v>
      </c>
      <c r="K38" s="29" t="s">
        <v>27</v>
      </c>
      <c r="L38" s="15" t="s">
        <v>55</v>
      </c>
      <c r="M38" s="13"/>
      <c r="N38" s="13"/>
      <c r="O38" s="12"/>
      <c r="P38" s="12"/>
      <c r="Q38" s="12"/>
      <c r="R38" s="12"/>
      <c r="S38" s="12"/>
      <c r="T38" s="12"/>
      <c r="U38" s="12"/>
      <c r="V38" s="12"/>
    </row>
    <row r="39" spans="2:27" ht="15">
      <c r="B39" s="11"/>
      <c r="C39" s="11"/>
      <c r="D39" s="11"/>
      <c r="E39" s="28"/>
      <c r="F39" s="11"/>
      <c r="G39" s="1"/>
      <c r="H39" s="11"/>
      <c r="I39" s="11"/>
      <c r="J39" s="11"/>
      <c r="K39" s="28"/>
      <c r="L39" s="11"/>
      <c r="M39" s="5"/>
      <c r="N39" s="5"/>
      <c r="W39"/>
      <c r="X39"/>
      <c r="Y39"/>
      <c r="Z39"/>
      <c r="AA39"/>
    </row>
    <row r="40" spans="2:27" ht="17.25" customHeight="1">
      <c r="B40" s="11">
        <v>59618.04</v>
      </c>
      <c r="C40" s="11">
        <f>I40</f>
        <v>54878.969999999994</v>
      </c>
      <c r="D40" s="11">
        <f>J40</f>
        <v>49000</v>
      </c>
      <c r="E40" s="28">
        <f>K40</f>
        <v>56085.84</v>
      </c>
      <c r="F40" s="11">
        <f>L40</f>
        <v>45600</v>
      </c>
      <c r="G40" s="1"/>
      <c r="H40" s="11">
        <f>SUM(H12:H39)</f>
        <v>59618.04</v>
      </c>
      <c r="I40" s="11">
        <f>SUM(I12:I37)</f>
        <v>54878.969999999994</v>
      </c>
      <c r="J40" s="11">
        <f>SUM(J12:J16)</f>
        <v>49000</v>
      </c>
      <c r="K40" s="28">
        <f>SUM(K12:K37)</f>
        <v>56085.84</v>
      </c>
      <c r="L40" s="11">
        <f>SUM(L12:L37)</f>
        <v>45600</v>
      </c>
      <c r="M40" s="5"/>
      <c r="N40" s="5"/>
      <c r="W40"/>
      <c r="X40"/>
      <c r="Y40"/>
      <c r="Z40"/>
      <c r="AA40"/>
    </row>
    <row r="41" spans="2:27" ht="15">
      <c r="B41" s="1"/>
      <c r="C41" s="1"/>
      <c r="D41" s="1"/>
      <c r="E41" s="1"/>
      <c r="F41" s="1"/>
      <c r="G41" s="1"/>
      <c r="H41" s="1"/>
      <c r="I41" s="5"/>
      <c r="J41" s="5"/>
      <c r="K41" s="5"/>
      <c r="L41" s="5"/>
      <c r="R41"/>
      <c r="S41"/>
      <c r="T41"/>
      <c r="U41"/>
      <c r="V41"/>
      <c r="W41"/>
      <c r="X41"/>
      <c r="Y41"/>
      <c r="Z41"/>
      <c r="AA41"/>
    </row>
    <row r="42" spans="2:27" ht="15">
      <c r="B42" s="11"/>
      <c r="C42" s="11"/>
      <c r="D42" s="11"/>
      <c r="E42" s="11"/>
      <c r="F42" s="11"/>
      <c r="G42" s="11"/>
      <c r="H42" s="11"/>
      <c r="I42" s="5"/>
      <c r="J42" s="5"/>
      <c r="K42" s="5"/>
      <c r="L42" s="5"/>
      <c r="R42"/>
      <c r="S42"/>
      <c r="T42"/>
      <c r="U42"/>
      <c r="V42"/>
      <c r="W42"/>
      <c r="X42"/>
      <c r="Y42"/>
      <c r="Z42"/>
      <c r="AA42"/>
    </row>
    <row r="43" spans="2:27" ht="15">
      <c r="B43" s="11"/>
      <c r="C43" s="11"/>
      <c r="D43" s="11"/>
      <c r="E43" s="11"/>
      <c r="F43" s="11"/>
      <c r="G43" s="11"/>
      <c r="H43" s="11"/>
      <c r="I43" s="5"/>
      <c r="J43" s="5"/>
      <c r="K43" s="5"/>
      <c r="L43" s="5"/>
      <c r="R43"/>
      <c r="S43"/>
      <c r="T43"/>
      <c r="U43"/>
      <c r="V43"/>
      <c r="W43"/>
      <c r="X43"/>
      <c r="Y43"/>
      <c r="Z43"/>
      <c r="AA43"/>
    </row>
    <row r="44" spans="1:27" ht="21">
      <c r="A44" s="7" t="s">
        <v>56</v>
      </c>
      <c r="B44" s="11"/>
      <c r="C44" s="11"/>
      <c r="D44" s="11"/>
      <c r="E44" s="11"/>
      <c r="F44" s="11"/>
      <c r="G44" s="11"/>
      <c r="H44" s="11"/>
      <c r="I44" s="5"/>
      <c r="J44" s="5"/>
      <c r="K44" s="5"/>
      <c r="L44" s="5"/>
      <c r="R44"/>
      <c r="S44"/>
      <c r="T44"/>
      <c r="U44"/>
      <c r="V44"/>
      <c r="W44"/>
      <c r="X44"/>
      <c r="Y44"/>
      <c r="Z44"/>
      <c r="AA44"/>
    </row>
    <row r="45" spans="1:27" ht="15">
      <c r="A45"/>
      <c r="B45" s="11"/>
      <c r="C45" s="11"/>
      <c r="D45" s="11"/>
      <c r="E45" s="11"/>
      <c r="F45" s="11"/>
      <c r="G45" s="11"/>
      <c r="H45" s="11"/>
      <c r="I45" s="5"/>
      <c r="J45" s="5"/>
      <c r="K45" s="5"/>
      <c r="L45" s="5"/>
      <c r="R45"/>
      <c r="S45"/>
      <c r="T45"/>
      <c r="U45"/>
      <c r="V45"/>
      <c r="W45"/>
      <c r="X45"/>
      <c r="Y45"/>
      <c r="Z45"/>
      <c r="AA45"/>
    </row>
    <row r="46" spans="2:20" s="2" customFormat="1" ht="15">
      <c r="B46" s="15"/>
      <c r="C46" s="15"/>
      <c r="D46" s="15"/>
      <c r="E46" s="29" t="s">
        <v>28</v>
      </c>
      <c r="F46" s="15"/>
      <c r="G46" s="15"/>
      <c r="H46" s="15"/>
      <c r="I46" s="15"/>
      <c r="J46" s="15"/>
      <c r="K46" s="33" t="s">
        <v>29</v>
      </c>
      <c r="L46" s="13"/>
      <c r="M46" s="12"/>
      <c r="N46" s="12"/>
      <c r="O46" s="12"/>
      <c r="P46" s="12"/>
      <c r="Q46" s="12"/>
      <c r="R46" s="12"/>
      <c r="S46" s="12"/>
      <c r="T46" s="12"/>
    </row>
    <row r="47" spans="2:11" s="18" customFormat="1" ht="15">
      <c r="B47" s="19">
        <v>2011</v>
      </c>
      <c r="C47" s="19">
        <v>2012</v>
      </c>
      <c r="D47" s="19"/>
      <c r="E47" s="32">
        <v>2013</v>
      </c>
      <c r="F47" s="19"/>
      <c r="G47" s="19"/>
      <c r="H47" s="19">
        <v>2011</v>
      </c>
      <c r="I47" s="19">
        <v>2012</v>
      </c>
      <c r="J47" s="19"/>
      <c r="K47" s="26">
        <v>2013</v>
      </c>
    </row>
    <row r="48" spans="1:27" ht="15">
      <c r="A48"/>
      <c r="B48" s="11"/>
      <c r="C48" s="11"/>
      <c r="D48" s="11"/>
      <c r="E48" s="28"/>
      <c r="F48" s="11"/>
      <c r="G48" s="11"/>
      <c r="H48" s="11"/>
      <c r="I48" s="11"/>
      <c r="J48" s="11"/>
      <c r="K48" s="27"/>
      <c r="L48" s="5"/>
      <c r="U48"/>
      <c r="V48"/>
      <c r="W48"/>
      <c r="X48"/>
      <c r="Y48"/>
      <c r="Z48"/>
      <c r="AA48"/>
    </row>
    <row r="49" spans="1:27" ht="15">
      <c r="A49" t="s">
        <v>30</v>
      </c>
      <c r="B49" s="11">
        <v>387.91</v>
      </c>
      <c r="C49" s="11">
        <v>2109.92</v>
      </c>
      <c r="D49" s="11"/>
      <c r="E49" s="28">
        <v>327.09</v>
      </c>
      <c r="F49" s="11"/>
      <c r="G49" s="1" t="s">
        <v>31</v>
      </c>
      <c r="H49" s="11">
        <f>H59-H50-H51-H53-H55</f>
        <v>45755.93</v>
      </c>
      <c r="I49" s="11">
        <f>I59-I50-I51-I52-I53-I55</f>
        <v>2093.8399999999983</v>
      </c>
      <c r="J49" s="11"/>
      <c r="K49" s="28">
        <f>K59-K50-K51-K52-K56-K54</f>
        <v>24749.665999999997</v>
      </c>
      <c r="L49" s="14"/>
      <c r="U49"/>
      <c r="V49"/>
      <c r="W49"/>
      <c r="X49"/>
      <c r="Y49"/>
      <c r="Z49"/>
      <c r="AA49"/>
    </row>
    <row r="50" spans="1:27" ht="15">
      <c r="A50" t="s">
        <v>32</v>
      </c>
      <c r="B50" s="11">
        <v>38299.36</v>
      </c>
      <c r="C50" s="11">
        <v>7949.86</v>
      </c>
      <c r="D50" s="11"/>
      <c r="E50" s="28">
        <v>30416.17</v>
      </c>
      <c r="F50" s="11"/>
      <c r="G50" s="1" t="s">
        <v>33</v>
      </c>
      <c r="H50" s="11">
        <v>1300</v>
      </c>
      <c r="I50" s="11">
        <v>1300</v>
      </c>
      <c r="J50" s="11"/>
      <c r="K50" s="28">
        <v>1300</v>
      </c>
      <c r="L50" s="11"/>
      <c r="U50"/>
      <c r="V50"/>
      <c r="W50"/>
      <c r="X50"/>
      <c r="Y50"/>
      <c r="Z50"/>
      <c r="AA50"/>
    </row>
    <row r="51" spans="1:27" ht="15">
      <c r="A51" t="s">
        <v>34</v>
      </c>
      <c r="B51" s="11">
        <v>5388.56</v>
      </c>
      <c r="C51" s="11">
        <v>1622.49</v>
      </c>
      <c r="D51" s="11"/>
      <c r="E51" s="28">
        <v>117.18</v>
      </c>
      <c r="F51" s="11"/>
      <c r="G51" s="1" t="s">
        <v>35</v>
      </c>
      <c r="H51" s="11">
        <v>2000</v>
      </c>
      <c r="I51" s="11">
        <v>2000</v>
      </c>
      <c r="J51" s="11"/>
      <c r="K51" s="28">
        <v>2000</v>
      </c>
      <c r="L51" s="11"/>
      <c r="U51"/>
      <c r="V51"/>
      <c r="W51"/>
      <c r="X51"/>
      <c r="Y51"/>
      <c r="Z51"/>
      <c r="AA51"/>
    </row>
    <row r="52" spans="1:27" ht="15">
      <c r="A52" t="s">
        <v>60</v>
      </c>
      <c r="B52" s="11">
        <v>0</v>
      </c>
      <c r="C52" s="14">
        <v>880.27</v>
      </c>
      <c r="D52" s="14"/>
      <c r="E52" s="28">
        <v>395.39</v>
      </c>
      <c r="F52" s="14"/>
      <c r="G52" s="1" t="s">
        <v>36</v>
      </c>
      <c r="H52" s="11">
        <v>0</v>
      </c>
      <c r="I52" s="11">
        <v>10533.78</v>
      </c>
      <c r="J52" s="11"/>
      <c r="K52" s="28">
        <v>0</v>
      </c>
      <c r="L52" s="11"/>
      <c r="U52"/>
      <c r="V52"/>
      <c r="W52"/>
      <c r="X52"/>
      <c r="Y52"/>
      <c r="Z52"/>
      <c r="AA52"/>
    </row>
    <row r="53" spans="1:27" ht="15">
      <c r="A53" t="s">
        <v>37</v>
      </c>
      <c r="B53" s="11">
        <v>608.33</v>
      </c>
      <c r="C53" s="11">
        <v>1490.33</v>
      </c>
      <c r="D53" s="11"/>
      <c r="E53" s="28">
        <v>352.5</v>
      </c>
      <c r="F53" s="11"/>
      <c r="G53" s="1" t="s">
        <v>38</v>
      </c>
      <c r="H53" s="11">
        <v>428.48</v>
      </c>
      <c r="I53" s="11">
        <v>0</v>
      </c>
      <c r="J53" s="11"/>
      <c r="K53" s="28">
        <v>0</v>
      </c>
      <c r="L53" s="11"/>
      <c r="U53"/>
      <c r="V53"/>
      <c r="W53"/>
      <c r="X53"/>
      <c r="Y53"/>
      <c r="Z53"/>
      <c r="AA53"/>
    </row>
    <row r="54" spans="1:27" ht="15">
      <c r="A54" t="s">
        <v>61</v>
      </c>
      <c r="B54" s="11"/>
      <c r="C54" s="11"/>
      <c r="D54" s="11"/>
      <c r="E54" s="28">
        <f>2868.6*1.21</f>
        <v>3471.006</v>
      </c>
      <c r="F54" s="11"/>
      <c r="G54" s="3" t="s">
        <v>57</v>
      </c>
      <c r="H54" s="11">
        <v>0</v>
      </c>
      <c r="I54" s="11">
        <v>0</v>
      </c>
      <c r="J54" s="11"/>
      <c r="K54" s="34">
        <v>9149.42</v>
      </c>
      <c r="L54" s="11"/>
      <c r="U54"/>
      <c r="V54"/>
      <c r="W54"/>
      <c r="X54"/>
      <c r="Y54"/>
      <c r="Z54"/>
      <c r="AA54"/>
    </row>
    <row r="55" spans="1:27" ht="15">
      <c r="A55" t="s">
        <v>39</v>
      </c>
      <c r="B55" s="11">
        <v>5300.25</v>
      </c>
      <c r="C55" s="11">
        <v>1874.75</v>
      </c>
      <c r="D55" s="11"/>
      <c r="E55" s="28">
        <v>2571.75</v>
      </c>
      <c r="F55" s="11"/>
      <c r="G55" s="1" t="s">
        <v>40</v>
      </c>
      <c r="H55" s="11">
        <v>500</v>
      </c>
      <c r="I55" s="11">
        <v>0</v>
      </c>
      <c r="J55" s="11"/>
      <c r="K55" s="28">
        <v>0</v>
      </c>
      <c r="L55" s="11"/>
      <c r="U55"/>
      <c r="V55"/>
      <c r="W55"/>
      <c r="X55"/>
      <c r="Y55"/>
      <c r="Z55"/>
      <c r="AA55"/>
    </row>
    <row r="56" spans="1:27" ht="15">
      <c r="A56"/>
      <c r="B56" s="11"/>
      <c r="C56" s="11"/>
      <c r="D56" s="11"/>
      <c r="E56" s="28"/>
      <c r="F56" s="11"/>
      <c r="G56" s="1" t="s">
        <v>58</v>
      </c>
      <c r="H56" s="11">
        <v>0</v>
      </c>
      <c r="I56" s="11">
        <v>0</v>
      </c>
      <c r="J56" s="11"/>
      <c r="K56" s="28">
        <v>452</v>
      </c>
      <c r="L56" s="11"/>
      <c r="U56"/>
      <c r="V56"/>
      <c r="W56"/>
      <c r="X56"/>
      <c r="Y56"/>
      <c r="Z56"/>
      <c r="AA56"/>
    </row>
    <row r="57" spans="1:27" ht="15">
      <c r="A57"/>
      <c r="B57" s="15" t="s">
        <v>26</v>
      </c>
      <c r="C57" s="11" t="s">
        <v>41</v>
      </c>
      <c r="D57" s="11"/>
      <c r="E57" s="28" t="s">
        <v>41</v>
      </c>
      <c r="F57" s="11"/>
      <c r="G57" s="1"/>
      <c r="H57" s="15" t="s">
        <v>26</v>
      </c>
      <c r="I57" s="11" t="s">
        <v>42</v>
      </c>
      <c r="J57" s="11"/>
      <c r="K57" s="28" t="s">
        <v>26</v>
      </c>
      <c r="L57" s="11"/>
      <c r="U57"/>
      <c r="V57"/>
      <c r="W57"/>
      <c r="X57"/>
      <c r="Y57"/>
      <c r="Z57"/>
      <c r="AA57"/>
    </row>
    <row r="58" spans="1:27" ht="15">
      <c r="A58"/>
      <c r="B58" s="11"/>
      <c r="C58" s="11"/>
      <c r="D58" s="11"/>
      <c r="E58" s="28"/>
      <c r="F58" s="11"/>
      <c r="G58" s="1"/>
      <c r="H58" s="11"/>
      <c r="I58" s="11"/>
      <c r="J58" s="11"/>
      <c r="K58" s="28"/>
      <c r="L58" s="11"/>
      <c r="U58"/>
      <c r="V58"/>
      <c r="W58"/>
      <c r="X58"/>
      <c r="Y58"/>
      <c r="Z58"/>
      <c r="AA58"/>
    </row>
    <row r="59" spans="1:27" ht="15">
      <c r="A59"/>
      <c r="B59" s="11">
        <f>SUM(B49:B55)</f>
        <v>49984.41</v>
      </c>
      <c r="C59" s="11">
        <f>SUM(C49:C55)</f>
        <v>15927.619999999999</v>
      </c>
      <c r="D59" s="11"/>
      <c r="E59" s="28">
        <f>SUM(E49:E55)</f>
        <v>37651.085999999996</v>
      </c>
      <c r="F59" s="11"/>
      <c r="G59" s="1"/>
      <c r="H59" s="11">
        <f>B59</f>
        <v>49984.41</v>
      </c>
      <c r="I59" s="11">
        <f>C59</f>
        <v>15927.619999999999</v>
      </c>
      <c r="J59" s="11"/>
      <c r="K59" s="28">
        <f>E59</f>
        <v>37651.085999999996</v>
      </c>
      <c r="L59" s="11"/>
      <c r="U59"/>
      <c r="V59"/>
      <c r="W59"/>
      <c r="X59"/>
      <c r="Y59"/>
      <c r="Z59"/>
      <c r="AA59"/>
    </row>
    <row r="60" spans="1:27" ht="15">
      <c r="A60"/>
      <c r="B60" s="5"/>
      <c r="C60" s="5"/>
      <c r="D60" s="5"/>
      <c r="E60" s="5"/>
      <c r="F60" s="5"/>
      <c r="G60" s="1"/>
      <c r="H60" s="1"/>
      <c r="I60" s="1"/>
      <c r="Z60"/>
      <c r="AA60"/>
    </row>
    <row r="61" spans="1:9" ht="15">
      <c r="A61"/>
      <c r="B61" s="1"/>
      <c r="C61" s="1"/>
      <c r="D61" s="1"/>
      <c r="E61" s="1"/>
      <c r="F61" s="1"/>
      <c r="G61" s="5"/>
      <c r="H61" s="5"/>
      <c r="I61" s="5"/>
    </row>
    <row r="62" spans="1:9" ht="15">
      <c r="A62"/>
      <c r="B62" s="1"/>
      <c r="C62" s="1"/>
      <c r="D62" s="1"/>
      <c r="E62" s="1"/>
      <c r="F62" s="1"/>
      <c r="G62"/>
      <c r="H62"/>
      <c r="I62" s="1"/>
    </row>
    <row r="63" spans="7:9" ht="15">
      <c r="G63"/>
      <c r="H63"/>
      <c r="I63" s="1"/>
    </row>
  </sheetData>
  <sheetProtection/>
  <mergeCells count="2">
    <mergeCell ref="A4:D4"/>
    <mergeCell ref="A7:J7"/>
  </mergeCells>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lagerwaard</dc:creator>
  <cp:keywords/>
  <dc:description/>
  <cp:lastModifiedBy>Lagerwaard</cp:lastModifiedBy>
  <dcterms:created xsi:type="dcterms:W3CDTF">2010-12-29T13:13:41Z</dcterms:created>
  <dcterms:modified xsi:type="dcterms:W3CDTF">2014-03-06T18:21:28Z</dcterms:modified>
  <cp:category/>
  <cp:version/>
  <cp:contentType/>
  <cp:contentStatus/>
</cp:coreProperties>
</file>